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<sst xmlns="http://schemas.openxmlformats.org/spreadsheetml/2006/main" count="607" uniqueCount="576">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</sst>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7">
      <selection activeCell="H12" sqref="H12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39386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42600018</v>
      </c>
      <c r="H11" s="30">
        <f>H12+H24+H44+H100</f>
        <v>38381520.57000001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9729870</v>
      </c>
      <c r="H12" s="34">
        <f>SUM(H13:H23)</f>
        <v>9130765.940000001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7229870</v>
      </c>
      <c r="H13" s="38">
        <v>6545276.94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2500000</v>
      </c>
      <c r="H14" s="38">
        <v>2585489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1004232</v>
      </c>
      <c r="H24" s="34">
        <f>H25+H26</f>
        <v>1248470.2200000002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87000</v>
      </c>
      <c r="H25" s="50">
        <v>118207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917232</v>
      </c>
      <c r="H26" s="54">
        <f>SUM(H27:H43)</f>
        <v>1130263.2200000002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984275.42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12500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27946.31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6485.87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35562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2800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60693.62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10227012</v>
      </c>
      <c r="H44" s="34">
        <f>H45+H68+H88</f>
        <v>9226633.899999999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889165</v>
      </c>
      <c r="H45" s="60">
        <f>H46+H47+H66</f>
        <v>420513.85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>
        <v>800000</v>
      </c>
      <c r="H46" s="65">
        <v>395512.25</v>
      </c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89165</v>
      </c>
      <c r="H47" s="67">
        <f>H48+H63+H64+H65</f>
        <v>25001.6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42165</v>
      </c>
      <c r="H48" s="67">
        <f>SUM(H49:H62)+H67</f>
        <v>23001.6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>
        <v>4565</v>
      </c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>
        <v>4565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>
        <v>5226.6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37600</v>
      </c>
      <c r="H55" s="38">
        <v>13210</v>
      </c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4000</v>
      </c>
      <c r="H63" s="38">
        <v>2000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43000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6695000</v>
      </c>
      <c r="H68" s="78">
        <f>H69+H70+H86</f>
        <v>6695120.05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6695000</v>
      </c>
      <c r="H70" s="67">
        <f>H71+H83+H84+H85</f>
        <v>6695120.05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2911000</v>
      </c>
      <c r="H71" s="67">
        <f>SUM(H72:H82)+H87</f>
        <v>2911000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>
        <v>1550000</v>
      </c>
      <c r="H72" s="80">
        <v>1550000</v>
      </c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1361000</v>
      </c>
      <c r="H75" s="80">
        <v>1361000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>
        <v>3784000</v>
      </c>
      <c r="H85" s="38">
        <v>3784120.05</v>
      </c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2642847</v>
      </c>
      <c r="H88" s="78">
        <f>H89+H90+H99</f>
        <v>2111000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2642847</v>
      </c>
      <c r="H90" s="67">
        <f>H91+H96+H97+H98</f>
        <v>2111000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2642847</v>
      </c>
      <c r="H91" s="86">
        <f>H92+H95</f>
        <v>2111000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2642847</v>
      </c>
      <c r="H92" s="86">
        <f>SUM(H93:H94)</f>
        <v>2111000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2642847</v>
      </c>
      <c r="H94" s="38">
        <v>2111000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21638904</v>
      </c>
      <c r="H100" s="34">
        <f>H101+H108+H122</f>
        <v>18775650.51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446000</v>
      </c>
      <c r="H101" s="78">
        <f>SUM(H102:H107)</f>
        <v>360000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49900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310100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f>20960000+73630</f>
        <v>21033630</v>
      </c>
      <c r="H108" s="78">
        <f>SUM(H109:H114)</f>
        <v>18261477.17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f>110846.4+19.71</f>
        <v>110866.11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11050.06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20600000</v>
      </c>
      <c r="H114" s="67">
        <f>SUM(H115:H121)</f>
        <v>18139561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8600000</v>
      </c>
      <c r="H115" s="38">
        <v>8110269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12000000</v>
      </c>
      <c r="H119" s="99">
        <v>10029292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159274</v>
      </c>
      <c r="H122" s="78">
        <f>H123+H124+H125</f>
        <v>154173.34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2100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24698.89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127374.45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60215036</v>
      </c>
      <c r="H126" s="109">
        <f>H127+H152+H186+H205</f>
        <v>41660403.23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6240979</v>
      </c>
      <c r="H127" s="34">
        <f>H128+H129+H139+H150</f>
        <v>4556804.68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3735800</v>
      </c>
      <c r="H128" s="113">
        <v>2888033.35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1810297</v>
      </c>
      <c r="H129" s="118">
        <f>H130</f>
        <v>1402457.33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1810297</v>
      </c>
      <c r="H130" s="118">
        <f>SUM(H131:H138)</f>
        <v>1402457.33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326200</v>
      </c>
      <c r="H131" s="38">
        <v>379476.8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802377</v>
      </c>
      <c r="H132" s="38">
        <v>583878.65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172720</v>
      </c>
      <c r="H134" s="38">
        <v>235151.1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187000</v>
      </c>
      <c r="H135" s="38">
        <v>123404.78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311000</v>
      </c>
      <c r="H136" s="38">
        <v>69260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>
        <v>11000</v>
      </c>
      <c r="H137" s="38">
        <v>11286</v>
      </c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110000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95000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95000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/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>
        <v>15000</v>
      </c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584882</v>
      </c>
      <c r="H150" s="38">
        <v>266314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27819240.7</v>
      </c>
      <c r="H152" s="109">
        <f>H153+H162</f>
        <v>20654070.24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14595385</v>
      </c>
      <c r="H153" s="137">
        <f>H154+H160+H161</f>
        <v>10738245.649999999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10896170</v>
      </c>
      <c r="H154" s="67">
        <f>H155+H156+H157+H158+H159</f>
        <v>7940370.05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388638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1742428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f>4788734.05+10000</f>
        <v>4798734.05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831730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178840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22049</v>
      </c>
      <c r="H160" s="38">
        <v>14266.6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3677166</v>
      </c>
      <c r="H161" s="38">
        <v>2783609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13223855.7</v>
      </c>
      <c r="H162" s="143">
        <f>SUM(H163:H185)-H168</f>
        <v>9915824.59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873791.82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644803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47061.92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216529.29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f>1517937.88</f>
        <v>1517937.88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501815.54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2384109.02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658669.76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358365.13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523309.23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227835.9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7686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135025.2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1750010.91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399841.53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169448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/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1400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/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137817.3</v>
      </c>
      <c r="H186" s="34">
        <f>H187+H199</f>
        <v>1087.06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137817.3</v>
      </c>
      <c r="H187" s="151">
        <f>H188+H196+H198</f>
        <v>1087.06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926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/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926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137817.3</v>
      </c>
      <c r="H196" s="38">
        <v>161.06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137817.3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/>
      <c r="H199" s="158">
        <f>H200+H201+H202+H203+H204</f>
        <v>0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/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/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26016999</v>
      </c>
      <c r="H205" s="34">
        <f>H206+H213+H214+H215</f>
        <v>16448441.25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26016999</v>
      </c>
      <c r="H206" s="60">
        <f>H207+H208+H209+H210+H211+H212</f>
        <v>16448441.25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16078052.26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>
        <v>370388.99</v>
      </c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-17615018</v>
      </c>
      <c r="H216" s="171">
        <f>H11-H126</f>
        <v>-3278882.659999989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17615018</v>
      </c>
      <c r="H217" s="171">
        <f>H218+H223+H228+H235+H243</f>
        <v>3278882.66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/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/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0</v>
      </c>
      <c r="H235" s="185">
        <f>H236+H237+H238+H239+H240+H241+H242</f>
        <v>0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/>
      <c r="H240" s="83"/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4915018</v>
      </c>
      <c r="H243" s="188">
        <f>3278882.66</f>
        <v>3278882.66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60215036</v>
      </c>
      <c r="H244" s="34">
        <f>H245+H253+H254+H258+H277+H283+H294+H301+H327+H341</f>
        <v>41660403.230000004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3996702.3</v>
      </c>
      <c r="H245" s="192">
        <f>SUM(H246:H252)</f>
        <v>3294634.89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466633</v>
      </c>
      <c r="H246" s="194">
        <v>377740.67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v>3306252</v>
      </c>
      <c r="H247" s="194">
        <f>2825128.22+702</f>
        <v>2825830.22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137817.3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86000</v>
      </c>
      <c r="H250" s="194">
        <v>91064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0</v>
      </c>
      <c r="H251" s="198">
        <f>H199</f>
        <v>0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51000</v>
      </c>
      <c r="H254" s="206">
        <f>SUM(H255:H257)</f>
        <v>8647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32500</v>
      </c>
      <c r="H255" s="194">
        <v>8647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18500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14656882</v>
      </c>
      <c r="H258" s="267">
        <f>SUM(H259:H276)</f>
        <v>11233035.9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673741</v>
      </c>
      <c r="H260" s="194">
        <v>503010.09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252310</v>
      </c>
      <c r="H262" s="194">
        <v>88905.06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1359600</v>
      </c>
      <c r="H265" s="194">
        <v>1359600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3687730</v>
      </c>
      <c r="H266" s="194">
        <v>3155315.14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1888032</v>
      </c>
      <c r="H273" s="194">
        <v>1101791.69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4865150</v>
      </c>
      <c r="H274" s="194">
        <v>4195488.84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1930319</v>
      </c>
      <c r="H275" s="194">
        <v>828925.08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1235600.7</v>
      </c>
      <c r="H277" s="206">
        <f>SUM(H278:H282)</f>
        <v>942068.9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130000</v>
      </c>
      <c r="H278" s="194">
        <v>39119.65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/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123782.7</v>
      </c>
      <c r="H280" s="194">
        <v>82542.7</v>
      </c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740432</v>
      </c>
      <c r="H281" s="194">
        <v>611296.81</v>
      </c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241386</v>
      </c>
      <c r="H282" s="203">
        <v>209109.74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2676421</v>
      </c>
      <c r="H283" s="192">
        <f>SUM(H284:H293)</f>
        <v>2007924.1500000001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/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466000</v>
      </c>
      <c r="H285" s="194">
        <v>461878.35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1541200</v>
      </c>
      <c r="H286" s="194">
        <v>1014900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198344</v>
      </c>
      <c r="H287" s="194">
        <v>182148.14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289877</v>
      </c>
      <c r="H289" s="194">
        <v>198077.66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25920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145000</v>
      </c>
      <c r="H291" s="194">
        <v>125000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12310100</v>
      </c>
      <c r="H294" s="192">
        <f>SUM(H295:H300)</f>
        <v>4627752.3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12310100</v>
      </c>
      <c r="H296" s="194">
        <v>4627752.3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4258051</v>
      </c>
      <c r="H301" s="192">
        <f>SUM(H302:H326)</f>
        <v>2972283.1199999996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143000</v>
      </c>
      <c r="H306" s="194">
        <v>135112.5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/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976148</v>
      </c>
      <c r="H311" s="194">
        <v>836939.53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1516603</v>
      </c>
      <c r="H312" s="194">
        <v>1079482.05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533711</v>
      </c>
      <c r="H313" s="194">
        <v>141022.82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478526</v>
      </c>
      <c r="H318" s="194">
        <v>276951.69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93000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111799</v>
      </c>
      <c r="H323" s="194">
        <v>89029.69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405264</v>
      </c>
      <c r="H325" s="194">
        <v>320744.84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17951449</v>
      </c>
      <c r="H327" s="206">
        <f>SUM(H328:H340)</f>
        <v>14217889.52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10310133</v>
      </c>
      <c r="H328" s="194">
        <v>8680621.62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7016316</v>
      </c>
      <c r="H331" s="194">
        <f>5087511.73+10000</f>
        <v>5097511.73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388533.35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25000</v>
      </c>
      <c r="H338" s="194">
        <v>51222.82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3078830</v>
      </c>
      <c r="H341" s="192">
        <f>SUM(H342:H357)</f>
        <v>2356167.45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183720</v>
      </c>
      <c r="H344" s="194">
        <v>246437.1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180000</v>
      </c>
      <c r="H345" s="194">
        <v>173644.06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145000</v>
      </c>
      <c r="H346" s="194">
        <v>16425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622200</v>
      </c>
      <c r="H350" s="194">
        <v>536533.8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124000</v>
      </c>
      <c r="H351" s="194">
        <v>103459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906377</v>
      </c>
      <c r="H354" s="215">
        <v>666556.14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50000</v>
      </c>
      <c r="H355" s="194">
        <v>14086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867533</v>
      </c>
      <c r="H356" s="194">
        <v>599026.35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0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/>
      <c r="H367" s="38"/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7502018.58</v>
      </c>
      <c r="H370" s="239">
        <f>H371+H378+H379+H380+H381+H382+H383+H384</f>
        <v>4223135.92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6436018.58</v>
      </c>
      <c r="H371" s="86">
        <f>SUM(H372:H373)</f>
        <v>3157135.92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>
        <v>1200000</v>
      </c>
      <c r="H372" s="38">
        <v>1200000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f>6436018.58-1200000</f>
        <v>5236018.58</v>
      </c>
      <c r="H373" s="38">
        <f>1957135.92</f>
        <v>1957135.92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198377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35015853</v>
      </c>
      <c r="H385" s="279">
        <f>H12+H24+H88+H100</f>
        <v>31265886.67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/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-50.305837187516175</v>
      </c>
      <c r="H388" s="251">
        <f>(H216+H242)/H385*100</f>
        <v>-10.487093152378488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Vahe=-104000</v>
      </c>
      <c r="H393" s="257" t="str">
        <f>IF(ROUND(H132,2)=ROUND(H354,2),"OK",CONCATENATE("Vahe=",ROUND(H132-H354,2)))</f>
        <v>Vahe=-82677,49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2007-05-04T07:21:31Z</cp:lastPrinted>
  <dcterms:created xsi:type="dcterms:W3CDTF">2007-01-02T11:49:57Z</dcterms:created>
  <dcterms:modified xsi:type="dcterms:W3CDTF">2007-11-06T11:50:40Z</dcterms:modified>
  <cp:category/>
  <cp:version/>
  <cp:contentType/>
  <cp:contentStatus/>
</cp:coreProperties>
</file>